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/>
  </bookViews>
  <sheets>
    <sheet name="Item1" sheetId="14" r:id="rId1"/>
    <sheet name="TOTAL" sheetId="3" r:id="rId2"/>
  </sheets>
  <definedNames>
    <definedName name="_xlnm.Print_Titles" localSheetId="1">TOTAL!$1:$2</definedName>
  </definedNames>
  <calcPr calcId="145621"/>
</workbook>
</file>

<file path=xl/calcChain.xml><?xml version="1.0" encoding="utf-8"?>
<calcChain xmlns="http://schemas.openxmlformats.org/spreadsheetml/2006/main">
  <c r="H23" i="14" l="1"/>
  <c r="B20" i="14" s="1"/>
  <c r="F20" i="14"/>
  <c r="D20" i="14"/>
  <c r="I17" i="14"/>
  <c r="I16" i="14"/>
  <c r="I15" i="14"/>
  <c r="I14" i="14"/>
  <c r="I13" i="14"/>
  <c r="I12" i="14"/>
  <c r="I11" i="14"/>
  <c r="I10" i="14"/>
  <c r="I9" i="14"/>
  <c r="I8" i="14"/>
  <c r="I7" i="14"/>
  <c r="D3" i="3"/>
  <c r="C3" i="3"/>
  <c r="B3" i="3"/>
  <c r="I6" i="14"/>
  <c r="C20" i="14" l="1"/>
  <c r="E20" i="14" s="1"/>
  <c r="D22" i="14" s="1"/>
  <c r="E3" i="3" l="1"/>
  <c r="F3" i="3" s="1"/>
  <c r="G3" i="3" s="1"/>
  <c r="D23" i="14"/>
  <c r="F4" i="3" l="1"/>
</calcChain>
</file>

<file path=xl/sharedStrings.xml><?xml version="1.0" encoding="utf-8"?>
<sst xmlns="http://schemas.openxmlformats.org/spreadsheetml/2006/main" count="35" uniqueCount="35">
  <si>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</si>
  <si>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</si>
  <si>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</si>
  <si>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</si>
  <si>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</si>
  <si>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</si>
  <si>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</si>
  <si>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</si>
  <si>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</si>
  <si>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</si>
  <si>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</si>
  <si>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12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</si>
  <si>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</si>
  <si>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</si>
  <si>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</si>
  <si>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</si>
  <si>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</si>
  <si>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</si>
  <si>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</si>
  <si>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</si>
  <si>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</si>
  <si>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</si>
  <si>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</si>
  <si>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</si>
  <si>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</si>
  <si>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</si>
  <si>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</si>
  <si>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</si>
  <si>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</si>
  <si>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 ESTIMADO</t>
  </si>
  <si>
    <t>Quantidade de preços coletados =</t>
  </si>
  <si>
    <t xml:space="preserve">FORNECIMENTO, EM REGIME DE
COMODATO, DE SISTEMA DE
MONITORAMENTO VEICULAR VIA
SATÉLITE E GESTÃO POR SISTEMA DE
B.I. (BUSINESS INTELIGENCE)
</t>
  </si>
  <si>
    <t>SANTANA RASTREAMENTO</t>
  </si>
  <si>
    <t>BLOCK RASTREAMENTO</t>
  </si>
  <si>
    <t>Valor Total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</si>
</sst>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7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3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2" fillId="0" borderId="9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6" fillId="9" borderId="9" xfId="0" applyFont="1" applyFill="1" applyBorder="1" applyAlignment="1">
      <alignment horizontal="center" wrapText="1"/>
    </xf>
    <xf numFmtId="164" fontId="11" fillId="10" borderId="9" xfId="0" applyNumberFormat="1" applyFont="1" applyFill="1" applyBorder="1" applyAlignment="1">
      <alignment horizontal="left"/>
    </xf>
    <xf numFmtId="44" fontId="11" fillId="10" borderId="9" xfId="12" applyFont="1" applyFill="1" applyBorder="1" applyAlignment="1">
      <alignment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Normal="100" zoomScaleSheetLayoutView="100" workbookViewId="0">
      <selection activeCell="F22" sqref="F2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6" t="s">
        <v>14</v>
      </c>
      <c r="B1" s="57"/>
      <c r="C1" s="57"/>
      <c r="D1" s="57"/>
      <c r="E1" s="57"/>
      <c r="F1" s="57"/>
      <c r="G1" s="57"/>
      <c r="H1" s="57"/>
      <c r="I1" s="58"/>
    </row>
    <row r="2" spans="1:9" x14ac:dyDescent="0.2">
      <c r="A2" s="44" t="s">
        <v>11</v>
      </c>
      <c r="B2" s="44" t="s">
        <v>0</v>
      </c>
      <c r="C2" s="45"/>
      <c r="D2" s="46"/>
      <c r="E2" s="2" t="s">
        <v>1</v>
      </c>
      <c r="F2" s="2" t="s">
        <v>2</v>
      </c>
      <c r="G2" s="2" t="s">
        <v>3</v>
      </c>
      <c r="H2" s="3" t="s">
        <v>4</v>
      </c>
      <c r="I2" s="26" t="s">
        <v>12</v>
      </c>
    </row>
    <row r="3" spans="1:9" ht="12.75" customHeight="1" x14ac:dyDescent="0.2">
      <c r="A3" s="44"/>
      <c r="B3" s="47" t="s">
        <v>31</v>
      </c>
      <c r="C3" s="48"/>
      <c r="D3" s="49"/>
      <c r="E3" s="59" t="s">
        <v>9</v>
      </c>
      <c r="F3" s="60">
        <v>36</v>
      </c>
      <c r="G3" s="4" t="s">
        <v>32</v>
      </c>
      <c r="H3" s="5">
        <v>89.9</v>
      </c>
      <c r="I3" s="5"/>
    </row>
    <row r="4" spans="1:9" x14ac:dyDescent="0.2">
      <c r="A4" s="44"/>
      <c r="B4" s="50"/>
      <c r="C4" s="51"/>
      <c r="D4" s="52"/>
      <c r="E4" s="59"/>
      <c r="F4" s="59"/>
      <c r="G4" s="4" t="s">
        <v>33</v>
      </c>
      <c r="H4" s="5">
        <v>82.9</v>
      </c>
      <c r="I4" s="5"/>
    </row>
    <row r="5" spans="1:9" x14ac:dyDescent="0.2">
      <c r="A5" s="44"/>
      <c r="B5" s="50"/>
      <c r="C5" s="51"/>
      <c r="D5" s="52"/>
      <c r="E5" s="59"/>
      <c r="F5" s="59"/>
      <c r="G5" s="4"/>
      <c r="H5" s="5"/>
      <c r="I5" s="5"/>
    </row>
    <row r="6" spans="1:9" x14ac:dyDescent="0.2">
      <c r="A6" s="44"/>
      <c r="B6" s="50"/>
      <c r="C6" s="51"/>
      <c r="D6" s="52"/>
      <c r="E6" s="59"/>
      <c r="F6" s="59"/>
      <c r="G6" s="4"/>
      <c r="H6" s="5"/>
      <c r="I6" s="5" t="str">
        <f t="shared" ref="I4:I17" si="0">IF(H6="","",(IF($C$20&lt;25%,"N/A",IF(H6&lt;=($D$20+$B$20),H6,"Descartado"))))</f>
        <v/>
      </c>
    </row>
    <row r="7" spans="1:9" x14ac:dyDescent="0.2">
      <c r="A7" s="44"/>
      <c r="B7" s="50"/>
      <c r="C7" s="51"/>
      <c r="D7" s="52"/>
      <c r="E7" s="59"/>
      <c r="F7" s="59"/>
      <c r="G7" s="4"/>
      <c r="H7" s="5"/>
      <c r="I7" s="5" t="str">
        <f t="shared" si="0"/>
        <v/>
      </c>
    </row>
    <row r="8" spans="1:9" ht="3" customHeight="1" x14ac:dyDescent="0.2">
      <c r="A8" s="44"/>
      <c r="B8" s="50"/>
      <c r="C8" s="51"/>
      <c r="D8" s="52"/>
      <c r="E8" s="59"/>
      <c r="F8" s="59"/>
      <c r="G8" s="4"/>
      <c r="H8" s="5"/>
      <c r="I8" s="5" t="str">
        <f t="shared" si="0"/>
        <v/>
      </c>
    </row>
    <row r="9" spans="1:9" hidden="1" x14ac:dyDescent="0.2">
      <c r="A9" s="44"/>
      <c r="B9" s="50"/>
      <c r="C9" s="51"/>
      <c r="D9" s="52"/>
      <c r="E9" s="59"/>
      <c r="F9" s="59"/>
      <c r="G9" s="4"/>
      <c r="H9" s="5"/>
      <c r="I9" s="5" t="str">
        <f t="shared" si="0"/>
        <v/>
      </c>
    </row>
    <row r="10" spans="1:9" hidden="1" x14ac:dyDescent="0.2">
      <c r="A10" s="44"/>
      <c r="B10" s="50"/>
      <c r="C10" s="51"/>
      <c r="D10" s="52"/>
      <c r="E10" s="59"/>
      <c r="F10" s="59"/>
      <c r="G10" s="4"/>
      <c r="H10" s="5"/>
      <c r="I10" s="5" t="str">
        <f t="shared" si="0"/>
        <v/>
      </c>
    </row>
    <row r="11" spans="1:9" hidden="1" x14ac:dyDescent="0.2">
      <c r="A11" s="44"/>
      <c r="B11" s="50"/>
      <c r="C11" s="51"/>
      <c r="D11" s="52"/>
      <c r="E11" s="59"/>
      <c r="F11" s="59"/>
      <c r="G11" s="4"/>
      <c r="H11" s="5"/>
      <c r="I11" s="5" t="str">
        <f t="shared" si="0"/>
        <v/>
      </c>
    </row>
    <row r="12" spans="1:9" hidden="1" x14ac:dyDescent="0.2">
      <c r="A12" s="44"/>
      <c r="B12" s="50"/>
      <c r="C12" s="51"/>
      <c r="D12" s="52"/>
      <c r="E12" s="59"/>
      <c r="F12" s="59"/>
      <c r="G12" s="4"/>
      <c r="H12" s="5"/>
      <c r="I12" s="5" t="str">
        <f t="shared" si="0"/>
        <v/>
      </c>
    </row>
    <row r="13" spans="1:9" hidden="1" x14ac:dyDescent="0.2">
      <c r="A13" s="44"/>
      <c r="B13" s="50"/>
      <c r="C13" s="51"/>
      <c r="D13" s="52"/>
      <c r="E13" s="59"/>
      <c r="F13" s="59"/>
      <c r="G13" s="4"/>
      <c r="H13" s="5"/>
      <c r="I13" s="5" t="str">
        <f t="shared" si="0"/>
        <v/>
      </c>
    </row>
    <row r="14" spans="1:9" hidden="1" x14ac:dyDescent="0.2">
      <c r="A14" s="44"/>
      <c r="B14" s="50"/>
      <c r="C14" s="51"/>
      <c r="D14" s="52"/>
      <c r="E14" s="59"/>
      <c r="F14" s="59"/>
      <c r="G14" s="4"/>
      <c r="H14" s="5"/>
      <c r="I14" s="5" t="str">
        <f t="shared" si="0"/>
        <v/>
      </c>
    </row>
    <row r="15" spans="1:9" hidden="1" x14ac:dyDescent="0.2">
      <c r="A15" s="44"/>
      <c r="B15" s="50"/>
      <c r="C15" s="51"/>
      <c r="D15" s="52"/>
      <c r="E15" s="59"/>
      <c r="F15" s="59"/>
      <c r="G15" s="4"/>
      <c r="H15" s="5"/>
      <c r="I15" s="5" t="str">
        <f t="shared" si="0"/>
        <v/>
      </c>
    </row>
    <row r="16" spans="1:9" hidden="1" x14ac:dyDescent="0.2">
      <c r="A16" s="44"/>
      <c r="B16" s="50"/>
      <c r="C16" s="51"/>
      <c r="D16" s="52"/>
      <c r="E16" s="59"/>
      <c r="F16" s="59"/>
      <c r="G16" s="4"/>
      <c r="H16" s="5"/>
      <c r="I16" s="5" t="str">
        <f t="shared" si="0"/>
        <v/>
      </c>
    </row>
    <row r="17" spans="1:9" hidden="1" x14ac:dyDescent="0.2">
      <c r="A17" s="44"/>
      <c r="B17" s="53"/>
      <c r="C17" s="54"/>
      <c r="D17" s="55"/>
      <c r="E17" s="59"/>
      <c r="F17" s="59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13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4.9497474683058327</v>
      </c>
      <c r="C20" s="18">
        <f>IF(H23&lt;2,"N/A",(B20/D20))</f>
        <v>5.728874384613232E-2</v>
      </c>
      <c r="D20" s="19">
        <f>AVERAGE(H3:H17)</f>
        <v>86.4</v>
      </c>
      <c r="E20" s="20" t="str">
        <f>IF(H23&lt;2,"N/A",(IF(C20&lt;=25%,"N/A",AVERAGE(I3:I17))))</f>
        <v>N/A</v>
      </c>
      <c r="F20" s="19">
        <f>MEDIAN(H3:H17)</f>
        <v>86.4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43" t="s">
        <v>22</v>
      </c>
      <c r="C22" s="43"/>
      <c r="D22" s="71">
        <f>IF(C20&lt;=25%,D20,MIN(E20:F20))</f>
        <v>86.4</v>
      </c>
      <c r="E22" s="71"/>
    </row>
    <row r="23" spans="1:9" x14ac:dyDescent="0.2">
      <c r="B23" s="43" t="s">
        <v>10</v>
      </c>
      <c r="C23" s="43"/>
      <c r="D23" s="71">
        <f>ROUND(D22,2)*F3</f>
        <v>3110.4</v>
      </c>
      <c r="E23" s="71"/>
      <c r="G23" s="35" t="s">
        <v>30</v>
      </c>
      <c r="H23" s="36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64" t="s">
        <v>18</v>
      </c>
      <c r="B26" s="65"/>
      <c r="C26" s="65"/>
      <c r="D26" s="65"/>
      <c r="E26" s="65"/>
      <c r="F26" s="65"/>
      <c r="G26" s="65"/>
      <c r="H26" s="65"/>
      <c r="I26" s="66"/>
    </row>
    <row r="27" spans="1:9" x14ac:dyDescent="0.2">
      <c r="A27" s="40" t="s">
        <v>19</v>
      </c>
      <c r="B27" s="41"/>
      <c r="C27" s="41"/>
      <c r="D27" s="41"/>
      <c r="E27" s="41"/>
      <c r="F27" s="41"/>
      <c r="G27" s="41"/>
      <c r="H27" s="41"/>
      <c r="I27" s="42"/>
    </row>
    <row r="28" spans="1:9" x14ac:dyDescent="0.2">
      <c r="A28" s="40" t="s">
        <v>20</v>
      </c>
      <c r="B28" s="41"/>
      <c r="C28" s="41"/>
      <c r="D28" s="41"/>
      <c r="E28" s="41"/>
      <c r="F28" s="41"/>
      <c r="G28" s="41"/>
      <c r="H28" s="41"/>
      <c r="I28" s="42"/>
    </row>
    <row r="29" spans="1:9" ht="25.5" customHeight="1" x14ac:dyDescent="0.2">
      <c r="A29" s="67" t="s">
        <v>16</v>
      </c>
      <c r="B29" s="68"/>
      <c r="C29" s="68"/>
      <c r="D29" s="68"/>
      <c r="E29" s="68"/>
      <c r="F29" s="68"/>
      <c r="G29" s="68"/>
      <c r="H29" s="68"/>
      <c r="I29" s="69"/>
    </row>
    <row r="30" spans="1:9" x14ac:dyDescent="0.2">
      <c r="A30" s="40" t="s">
        <v>17</v>
      </c>
      <c r="B30" s="41"/>
      <c r="C30" s="41"/>
      <c r="D30" s="41"/>
      <c r="E30" s="41"/>
      <c r="F30" s="41"/>
      <c r="G30" s="41"/>
      <c r="H30" s="41"/>
      <c r="I30" s="42"/>
    </row>
    <row r="31" spans="1:9" x14ac:dyDescent="0.2">
      <c r="A31" s="40" t="s">
        <v>21</v>
      </c>
      <c r="B31" s="41"/>
      <c r="C31" s="41"/>
      <c r="D31" s="41"/>
      <c r="E31" s="41"/>
      <c r="F31" s="41"/>
      <c r="G31" s="41"/>
      <c r="H31" s="41"/>
      <c r="I31" s="42"/>
    </row>
    <row r="32" spans="1:9" ht="25.5" customHeight="1" x14ac:dyDescent="0.2">
      <c r="A32" s="61" t="s">
        <v>23</v>
      </c>
      <c r="B32" s="62"/>
      <c r="C32" s="62"/>
      <c r="D32" s="62"/>
      <c r="E32" s="62"/>
      <c r="F32" s="62"/>
      <c r="G32" s="62"/>
      <c r="H32" s="62"/>
      <c r="I32" s="63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"/>
  <sheetViews>
    <sheetView zoomScaleNormal="100" workbookViewId="0">
      <selection activeCell="H8" sqref="H8"/>
    </sheetView>
  </sheetViews>
  <sheetFormatPr defaultRowHeight="12.75" x14ac:dyDescent="0.2"/>
  <cols>
    <col min="1" max="1" width="9.140625" style="29"/>
    <col min="2" max="2" width="29.42578125" style="29" customWidth="1"/>
    <col min="3" max="5" width="13.28515625" style="29" customWidth="1"/>
    <col min="6" max="6" width="15.5703125" style="29" bestFit="1" customWidth="1"/>
    <col min="7" max="14" width="9.140625" style="38"/>
    <col min="15" max="16384" width="9.140625" style="29"/>
  </cols>
  <sheetData>
    <row r="1" spans="1:7" ht="15.75" x14ac:dyDescent="0.25">
      <c r="A1" s="70" t="s">
        <v>24</v>
      </c>
      <c r="B1" s="70"/>
      <c r="C1" s="70"/>
      <c r="D1" s="70"/>
      <c r="E1" s="70"/>
      <c r="F1" s="70"/>
    </row>
    <row r="2" spans="1:7" ht="25.5" x14ac:dyDescent="0.2">
      <c r="A2" s="33" t="s">
        <v>25</v>
      </c>
      <c r="B2" s="33" t="s">
        <v>26</v>
      </c>
      <c r="C2" s="33" t="s">
        <v>27</v>
      </c>
      <c r="D2" s="33" t="s">
        <v>28</v>
      </c>
      <c r="E2" s="33" t="s">
        <v>15</v>
      </c>
      <c r="F2" s="37" t="s">
        <v>34</v>
      </c>
    </row>
    <row r="3" spans="1:7" ht="76.5" x14ac:dyDescent="0.2">
      <c r="A3" s="30">
        <v>1</v>
      </c>
      <c r="B3" s="31" t="str">
        <f>Item1!B3</f>
        <v xml:space="preserve">FORNECIMENTO, EM REGIME DE
COMODATO, DE SISTEMA DE
MONITORAMENTO VEICULAR VIA
SATÉLITE E GESTÃO POR SISTEMA DE
B.I. (BUSINESS INTELIGENCE)
</v>
      </c>
      <c r="C3" s="30" t="str">
        <f>Item1!E3</f>
        <v>unidade</v>
      </c>
      <c r="D3" s="30">
        <f>Item1!F3</f>
        <v>36</v>
      </c>
      <c r="E3" s="34">
        <f>Item1!D22</f>
        <v>86.4</v>
      </c>
      <c r="F3" s="72">
        <f t="shared" ref="F3" si="0">(ROUND(E3,2)*D3)</f>
        <v>3110.4</v>
      </c>
      <c r="G3" s="39" t="str">
        <f t="shared" ref="G3" si="1">IF(F3&gt;80000,"necessária a subdivisão deste item em cotas!","")</f>
        <v/>
      </c>
    </row>
    <row r="4" spans="1:7" ht="15.75" x14ac:dyDescent="0.25">
      <c r="A4" s="70" t="s">
        <v>29</v>
      </c>
      <c r="B4" s="70"/>
      <c r="C4" s="70"/>
      <c r="D4" s="70"/>
      <c r="E4" s="70"/>
      <c r="F4" s="32">
        <f>SUM(F3:F3)</f>
        <v>3110.4</v>
      </c>
    </row>
  </sheetData>
  <mergeCells count="2">
    <mergeCell ref="A1:F1"/>
    <mergeCell ref="A4:E4"/>
  </mergeCells>
  <pageMargins left="0.51181102362204722" right="0.51181102362204722" top="0.78740157480314965" bottom="0.78740157480314965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Carlos Alberto Rocha de Almeida</cp:lastModifiedBy>
  <cp:lastPrinted>2019-04-11T19:12:23Z</cp:lastPrinted>
  <dcterms:created xsi:type="dcterms:W3CDTF">2019-01-16T20:04:04Z</dcterms:created>
  <dcterms:modified xsi:type="dcterms:W3CDTF">2019-04-11T19:13:11Z</dcterms:modified>
</cp:coreProperties>
</file>